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3875" windowHeight="8700" activeTab="0"/>
  </bookViews>
  <sheets>
    <sheet name="P&amp;L DETAIL DEC08 Final" sheetId="1" r:id="rId1"/>
  </sheets>
  <externalReferences>
    <externalReference r:id="rId4"/>
  </externalReferences>
  <definedNames>
    <definedName name="_xlnm.Print_Titles" localSheetId="0">'P&amp;L DETAIL DEC08 Final'!$1:$4</definedName>
  </definedNames>
  <calcPr fullCalcOnLoad="1"/>
</workbook>
</file>

<file path=xl/sharedStrings.xml><?xml version="1.0" encoding="utf-8"?>
<sst xmlns="http://schemas.openxmlformats.org/spreadsheetml/2006/main" count="130" uniqueCount="128">
  <si>
    <t>STOMPERNET LLC</t>
  </si>
  <si>
    <t>MONTHLY BUDGET -- AUG 2009</t>
  </si>
  <si>
    <t>BUDGET DETAILS</t>
  </si>
  <si>
    <t>Budget Amount</t>
  </si>
  <si>
    <t>Actual Amount</t>
  </si>
  <si>
    <t>Variance</t>
  </si>
  <si>
    <t>Revenue</t>
  </si>
  <si>
    <t>Revenue - StomperNet</t>
  </si>
  <si>
    <t>Revenue - Smarts</t>
  </si>
  <si>
    <t>Revenue - Affiliates Revenue</t>
  </si>
  <si>
    <t>Revenue - Net Effect</t>
  </si>
  <si>
    <t>Revenue - F5</t>
  </si>
  <si>
    <t>Revenue - Live 8</t>
  </si>
  <si>
    <t>Total Revenue</t>
  </si>
  <si>
    <t>Cost of Goods Sold</t>
  </si>
  <si>
    <t>Purchases</t>
  </si>
  <si>
    <t>Freight in/Out Shipping Fees</t>
  </si>
  <si>
    <t>Fulfillment</t>
  </si>
  <si>
    <t>Affiliates Commission</t>
  </si>
  <si>
    <t>F-5 Paul Lambert</t>
  </si>
  <si>
    <t>Rick Schefren - Tier 2</t>
  </si>
  <si>
    <t>Rudy Setiawan - Tier 2</t>
  </si>
  <si>
    <t>Michael Rasmussen - Tier 2</t>
  </si>
  <si>
    <t>Eben Pagan - Tier 2</t>
  </si>
  <si>
    <t>Live 8 Costs</t>
  </si>
  <si>
    <t>Merchant Fees</t>
  </si>
  <si>
    <t>Charge backs</t>
  </si>
  <si>
    <t>Total Cost of Goods Sold</t>
  </si>
  <si>
    <t>GROSS PROFIT</t>
  </si>
  <si>
    <t>Salaries &amp; Wages</t>
  </si>
  <si>
    <t>Salary Exempts</t>
  </si>
  <si>
    <t xml:space="preserve">Sales Commission </t>
  </si>
  <si>
    <t>Hourly Employee Wages</t>
  </si>
  <si>
    <t>Contractor Wages</t>
  </si>
  <si>
    <t>Moderator Pay</t>
  </si>
  <si>
    <t>Couches Pay</t>
  </si>
  <si>
    <t>Faculty Pay</t>
  </si>
  <si>
    <t>Severance Pay</t>
  </si>
  <si>
    <t>Payroll Tax</t>
  </si>
  <si>
    <t>Payroll Process Fees</t>
  </si>
  <si>
    <t>Training &amp; Professional Development</t>
  </si>
  <si>
    <t>Other Personnel Expense</t>
  </si>
  <si>
    <t>Employee Health Insurance</t>
  </si>
  <si>
    <t>Employee Life / Dental</t>
  </si>
  <si>
    <t>Recruiting / New Hire Screening</t>
  </si>
  <si>
    <t>Works Comp Insurance</t>
  </si>
  <si>
    <t>Total Salaries &amp; Wages</t>
  </si>
  <si>
    <t>E-Commerce</t>
  </si>
  <si>
    <t>Online Marketing: Directory</t>
  </si>
  <si>
    <t>Online Marketing: Google</t>
  </si>
  <si>
    <t>Online Marketing: Other</t>
  </si>
  <si>
    <t xml:space="preserve">Total E-Commerce </t>
  </si>
  <si>
    <t>Advertising and Marketing</t>
  </si>
  <si>
    <t>Advertising</t>
  </si>
  <si>
    <t>Web Design Fees</t>
  </si>
  <si>
    <t>Marketing Others</t>
  </si>
  <si>
    <t>Advertising Agency</t>
  </si>
  <si>
    <t>Public Relations</t>
  </si>
  <si>
    <t>Web Hosting</t>
  </si>
  <si>
    <t>Total Advertising &amp; Marketing</t>
  </si>
  <si>
    <t>Occupancy</t>
  </si>
  <si>
    <t>Building Repairs</t>
  </si>
  <si>
    <t>Liability &amp; Contents Insurance</t>
  </si>
  <si>
    <t>Rent - Office</t>
  </si>
  <si>
    <t>Rent - Warehouse</t>
  </si>
  <si>
    <t>Taxes - Property</t>
  </si>
  <si>
    <t>Telecommunications (Phone, Internet, Long distant)</t>
  </si>
  <si>
    <t>Utilities</t>
  </si>
  <si>
    <t>Total Occupancy</t>
  </si>
  <si>
    <t>Interest, Tax &amp; Depreciation</t>
  </si>
  <si>
    <t>Depreciation</t>
  </si>
  <si>
    <t>Interest - LOC</t>
  </si>
  <si>
    <t>Interest - Other Loans</t>
  </si>
  <si>
    <t>Amortization - Loan Fees</t>
  </si>
  <si>
    <t>Taxes - Taxes Penalties &amp; Interest</t>
  </si>
  <si>
    <t>Total Interest, Tax &amp; Depreciation</t>
  </si>
  <si>
    <t>Other Expense</t>
  </si>
  <si>
    <t>Allowance for Doubtful Accounts</t>
  </si>
  <si>
    <t>Automobile Expense</t>
  </si>
  <si>
    <t>Bad Debt</t>
  </si>
  <si>
    <t>Bank Service Charges</t>
  </si>
  <si>
    <t>Finance Charges &amp; CC Fees</t>
  </si>
  <si>
    <t>Consulting Fees - One Time Pmt to affiliates</t>
  </si>
  <si>
    <t>Conferences &amp; Conventions</t>
  </si>
  <si>
    <t>Contributions</t>
  </si>
  <si>
    <t>Repairs &amp; Maintenance</t>
  </si>
  <si>
    <t>Computer R&amp;M</t>
  </si>
  <si>
    <t>Building R&amp;M</t>
  </si>
  <si>
    <t>Equipment R&amp;M</t>
  </si>
  <si>
    <t>Miscellaneous Expense</t>
  </si>
  <si>
    <t>License &amp; Permits</t>
  </si>
  <si>
    <t>Cleaning Fee - Janitorial</t>
  </si>
  <si>
    <t>Office Supplies</t>
  </si>
  <si>
    <t>Postage &amp; FedEx/UPS</t>
  </si>
  <si>
    <t>Printing &amp; Reproduction</t>
  </si>
  <si>
    <t>Web/IT/Computer Expense</t>
  </si>
  <si>
    <t>Professional Fees</t>
  </si>
  <si>
    <t>Attorney</t>
  </si>
  <si>
    <t>Accounting</t>
  </si>
  <si>
    <t>Travel &amp; Entertainment</t>
  </si>
  <si>
    <t>Tickets</t>
  </si>
  <si>
    <t>Lodging</t>
  </si>
  <si>
    <t>Meals &amp; Entertainment</t>
  </si>
  <si>
    <t>Parking &amp; Tolls</t>
  </si>
  <si>
    <t>Total Other Expense</t>
  </si>
  <si>
    <t>TOTAL EXPENSES</t>
  </si>
  <si>
    <t>NET INCOME BEFORE TAXES</t>
  </si>
  <si>
    <t>PAYABLE &amp; LIABILITIES - AUG 2009</t>
  </si>
  <si>
    <t>Dominiche Commissions</t>
  </si>
  <si>
    <t>Dominiche Profit Sharing</t>
  </si>
  <si>
    <t>FNE Commission</t>
  </si>
  <si>
    <t>Smarts Commission</t>
  </si>
  <si>
    <t>Other Commission Payable *</t>
  </si>
  <si>
    <t>Andy Jenkins - One time in Sept 09</t>
  </si>
  <si>
    <t xml:space="preserve">Accrued Fulfillment </t>
  </si>
  <si>
    <t xml:space="preserve">Total Payable &amp; Liabilities </t>
  </si>
  <si>
    <t>* Commission Due Projection</t>
  </si>
  <si>
    <t>Dec 08 Past Due Amount</t>
  </si>
  <si>
    <t>Jan 09 Past Due Amount</t>
  </si>
  <si>
    <t>Feb 09 Past Due Amount</t>
  </si>
  <si>
    <t>March 09 Past Due Amount</t>
  </si>
  <si>
    <t>April 09 Past Due Amount</t>
  </si>
  <si>
    <t>May 09 Due Amount</t>
  </si>
  <si>
    <t>June 09 Due Amount</t>
  </si>
  <si>
    <t>TOTAL COMMISSION DUE</t>
  </si>
  <si>
    <t>Commission payment based on Tom's commission</t>
  </si>
  <si>
    <t>Six month average from GP</t>
  </si>
  <si>
    <t>Estimates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</si>
</sst>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#,##0.00;[Red]\(&quot;$&quot;#,###,##0.00\)"/>
    <numFmt numFmtId="173" formatCode="#,###,##0.00;[Red]\(#,###,##0.00\)"/>
    <numFmt numFmtId="174" formatCode="_(* #,##0.0_);_(* \(\ #,##0.0\ \);_(* &quot;-&quot;??_);_(\ @_ \)"/>
    <numFmt numFmtId="175" formatCode="_(* #,##0_);_(* \(\ #,##0\ \);_(* &quot;-&quot;??_);_(\ @_ \)"/>
    <numFmt numFmtId="176" formatCode="#,###,##0.0;[Red]\(#,###,##0.0\)"/>
    <numFmt numFmtId="177" formatCode="#,###,##0;[Red]\(#,###,##0\)"/>
    <numFmt numFmtId="178" formatCode="&quot;$&quot;#,###,##0;[Red]\(&quot;$&quot;#,###,##0\)"/>
    <numFmt numFmtId="179" formatCode="&quot;$&quot;#,##0.00"/>
    <numFmt numFmtId="180" formatCode="[$-409]dddd\,\ mmmm\ dd\,\ yyyy"/>
    <numFmt numFmtId="181" formatCode="mm/dd/yy;@"/>
    <numFmt numFmtId="182" formatCode="_(&quot;$&quot;* #,##0.000_);_(&quot;$&quot;* \(#,##0.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29">
    <font>
      <sz val="10"/>
      <name val="Arial"/>
      <family val="0"/>
    </font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0"/>
    </font>
    <font>
      <i/>
      <sz val="11"/>
      <color indexed="23"/>
      <name val="Calibri"/>
      <family val="2"/>
    </font>
    <font>
      <u val="single"/>
      <sz val="10"/>
      <color indexed="61"/>
      <name val="Verdan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42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44" applyNumberFormat="1" applyAlignment="1">
      <alignment/>
    </xf>
    <xf numFmtId="43" fontId="22" fillId="0" borderId="0" xfId="44" applyNumberFormat="1" applyFont="1" applyAlignment="1">
      <alignment/>
    </xf>
    <xf numFmtId="0" fontId="22" fillId="7" borderId="0" xfId="42" applyNumberFormat="1" applyFont="1" applyFill="1" applyAlignment="1">
      <alignment horizontal="left"/>
    </xf>
    <xf numFmtId="0" fontId="22" fillId="0" borderId="0" xfId="42" applyNumberFormat="1" applyFont="1" applyFill="1" applyAlignment="1">
      <alignment horizontal="left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43" fontId="23" fillId="0" borderId="0" xfId="44" applyNumberFormat="1" applyFont="1" applyAlignment="1">
      <alignment/>
    </xf>
    <xf numFmtId="43" fontId="22" fillId="0" borderId="10" xfId="44" applyNumberFormat="1" applyFont="1" applyBorder="1" applyAlignment="1">
      <alignment/>
    </xf>
    <xf numFmtId="43" fontId="0" fillId="5" borderId="0" xfId="44" applyNumberForma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3" fontId="26" fillId="0" borderId="0" xfId="44" applyNumberFormat="1" applyFont="1" applyAlignment="1">
      <alignment/>
    </xf>
    <xf numFmtId="43" fontId="24" fillId="0" borderId="0" xfId="44" applyNumberFormat="1" applyFont="1" applyAlignment="1">
      <alignment/>
    </xf>
    <xf numFmtId="43" fontId="23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43" fontId="22" fillId="22" borderId="10" xfId="44" applyNumberFormat="1" applyFont="1" applyFill="1" applyBorder="1" applyAlignment="1">
      <alignment/>
    </xf>
    <xf numFmtId="43" fontId="27" fillId="0" borderId="0" xfId="44" applyNumberFormat="1" applyFont="1" applyAlignment="1">
      <alignment/>
    </xf>
    <xf numFmtId="43" fontId="23" fillId="0" borderId="0" xfId="44" applyNumberFormat="1" applyFont="1" applyAlignment="1">
      <alignment/>
    </xf>
    <xf numFmtId="43" fontId="27" fillId="0" borderId="0" xfId="44" applyNumberFormat="1" applyFont="1" applyAlignment="1">
      <alignment/>
    </xf>
    <xf numFmtId="0" fontId="25" fillId="0" borderId="0" xfId="0" applyFont="1" applyAlignment="1">
      <alignment/>
    </xf>
    <xf numFmtId="43" fontId="0" fillId="0" borderId="0" xfId="44" applyNumberFormat="1" applyFont="1" applyAlignment="1">
      <alignment/>
    </xf>
    <xf numFmtId="43" fontId="0" fillId="0" borderId="0" xfId="44" applyNumberFormat="1" applyFont="1" applyAlignment="1">
      <alignment/>
    </xf>
    <xf numFmtId="43" fontId="22" fillId="22" borderId="11" xfId="44" applyNumberFormat="1" applyFont="1" applyFill="1" applyBorder="1" applyAlignment="1">
      <alignment/>
    </xf>
    <xf numFmtId="0" fontId="22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43" fontId="0" fillId="7" borderId="0" xfId="44" applyNumberFormat="1" applyFill="1" applyAlignment="1">
      <alignment/>
    </xf>
    <xf numFmtId="43" fontId="22" fillId="7" borderId="0" xfId="44" applyNumberFormat="1" applyFont="1" applyFill="1" applyAlignment="1">
      <alignment/>
    </xf>
    <xf numFmtId="0" fontId="22" fillId="0" borderId="0" xfId="0" applyFont="1" applyAlignment="1">
      <alignment horizontal="right"/>
    </xf>
    <xf numFmtId="43" fontId="22" fillId="0" borderId="11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42" applyFont="1" applyBorder="1" applyAlignment="1">
      <alignment/>
    </xf>
    <xf numFmtId="0" fontId="0" fillId="0" borderId="0" xfId="0" applyFont="1" applyFill="1" applyBorder="1" applyAlignment="1">
      <alignment horizontal="right"/>
    </xf>
    <xf numFmtId="171" fontId="0" fillId="0" borderId="11" xfId="42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75" fontId="22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%20Computer\StomperNet\2009%20Daily\Budget\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roll"/>
      <sheetName val="Commission"/>
      <sheetName val="P&amp;L June 09"/>
    </sheetNames>
    <sheetDataSet>
      <sheetData sheetId="0">
        <row r="40">
          <cell r="G40">
            <v>10475</v>
          </cell>
        </row>
        <row r="51">
          <cell r="G51">
            <v>64260</v>
          </cell>
        </row>
        <row r="57">
          <cell r="F57">
            <v>17388.46</v>
          </cell>
        </row>
        <row r="62">
          <cell r="F62">
            <v>4686.4</v>
          </cell>
        </row>
        <row r="71">
          <cell r="F71">
            <v>9330.77</v>
          </cell>
        </row>
        <row r="87">
          <cell r="F87">
            <v>51634.67</v>
          </cell>
        </row>
        <row r="94">
          <cell r="F94">
            <v>14057.689999999999</v>
          </cell>
        </row>
        <row r="102">
          <cell r="C102">
            <v>2300</v>
          </cell>
        </row>
      </sheetData>
      <sheetData sheetId="1">
        <row r="9">
          <cell r="H9">
            <v>41071.44</v>
          </cell>
        </row>
        <row r="15">
          <cell r="H15">
            <v>41165.17</v>
          </cell>
        </row>
        <row r="24">
          <cell r="H24">
            <v>87352.846</v>
          </cell>
        </row>
        <row r="36">
          <cell r="H36">
            <v>117674.9528</v>
          </cell>
        </row>
        <row r="48">
          <cell r="H48">
            <v>79611.74999999977</v>
          </cell>
        </row>
        <row r="56">
          <cell r="H56">
            <v>118766.47</v>
          </cell>
        </row>
        <row r="64">
          <cell r="H64">
            <v>136109.67999999973</v>
          </cell>
        </row>
        <row r="68">
          <cell r="H68">
            <v>15379.09</v>
          </cell>
        </row>
        <row r="69">
          <cell r="H69">
            <v>8079.66</v>
          </cell>
        </row>
      </sheetData>
      <sheetData sheetId="2">
        <row r="10">
          <cell r="U10">
            <v>80196.96</v>
          </cell>
        </row>
        <row r="12">
          <cell r="U12">
            <v>51864.295000000006</v>
          </cell>
        </row>
        <row r="18">
          <cell r="U18">
            <v>6181.43</v>
          </cell>
        </row>
        <row r="22">
          <cell r="U22">
            <v>35489.27166666667</v>
          </cell>
        </row>
        <row r="23">
          <cell r="U23">
            <v>1549.305</v>
          </cell>
        </row>
        <row r="37">
          <cell r="U37">
            <v>40356.595</v>
          </cell>
        </row>
        <row r="39">
          <cell r="U39">
            <v>7463.169999999999</v>
          </cell>
        </row>
        <row r="40">
          <cell r="U40">
            <v>46.40166666666667</v>
          </cell>
        </row>
        <row r="66">
          <cell r="U66">
            <v>174.58333333333334</v>
          </cell>
        </row>
        <row r="67">
          <cell r="U67">
            <v>1541.8933333333334</v>
          </cell>
        </row>
        <row r="70">
          <cell r="U70">
            <v>0</v>
          </cell>
        </row>
        <row r="79">
          <cell r="U79">
            <v>2700.633333333333</v>
          </cell>
        </row>
        <row r="80">
          <cell r="U80">
            <v>1.6666666666666667</v>
          </cell>
        </row>
        <row r="83">
          <cell r="U83">
            <v>219.89</v>
          </cell>
        </row>
        <row r="91">
          <cell r="U91">
            <v>3415.8333333333335</v>
          </cell>
        </row>
        <row r="94">
          <cell r="U94">
            <v>15480.458333333334</v>
          </cell>
        </row>
        <row r="103">
          <cell r="U103">
            <v>5461.333333333333</v>
          </cell>
        </row>
        <row r="104">
          <cell r="U104">
            <v>0</v>
          </cell>
        </row>
        <row r="105">
          <cell r="U105">
            <v>2960.9233333333336</v>
          </cell>
        </row>
        <row r="106">
          <cell r="U106">
            <v>1245.3283333333334</v>
          </cell>
        </row>
        <row r="120">
          <cell r="U120">
            <v>122.3</v>
          </cell>
        </row>
        <row r="130">
          <cell r="U130">
            <v>0</v>
          </cell>
        </row>
        <row r="131">
          <cell r="U131">
            <v>1272.25</v>
          </cell>
        </row>
        <row r="132">
          <cell r="U132">
            <v>34.99666666666666</v>
          </cell>
        </row>
        <row r="133">
          <cell r="U133">
            <v>371.0416666666667</v>
          </cell>
        </row>
        <row r="134">
          <cell r="U134">
            <v>0</v>
          </cell>
        </row>
        <row r="135">
          <cell r="U135">
            <v>5415.928333333333</v>
          </cell>
        </row>
        <row r="136">
          <cell r="U136">
            <v>16.666666666666668</v>
          </cell>
        </row>
        <row r="139">
          <cell r="U139">
            <v>2280.5099999999998</v>
          </cell>
        </row>
        <row r="140">
          <cell r="U140">
            <v>11006.56</v>
          </cell>
        </row>
        <row r="142">
          <cell r="U142">
            <v>165.83333333333334</v>
          </cell>
        </row>
        <row r="143">
          <cell r="U143">
            <v>405</v>
          </cell>
        </row>
        <row r="144">
          <cell r="U144">
            <v>639.5366666666666</v>
          </cell>
        </row>
        <row r="146">
          <cell r="U146">
            <v>424.91833333333335</v>
          </cell>
        </row>
        <row r="147">
          <cell r="U147">
            <v>28.266666666666666</v>
          </cell>
        </row>
        <row r="148">
          <cell r="U148">
            <v>10288.093333333332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15"/>
  <sheetViews>
    <sheetView tabSelected="1" workbookViewId="0" topLeftCell="A112">
      <selection activeCell="C115" sqref="C115"/>
    </sheetView>
  </sheetViews>
  <sheetFormatPr defaultColWidth="9.140625" defaultRowHeight="12.75"/>
  <cols>
    <col min="1" max="1" width="2.7109375" style="42" customWidth="1"/>
    <col min="2" max="2" width="2.57421875" style="0" customWidth="1"/>
    <col min="3" max="3" width="42.28125" style="4" customWidth="1"/>
    <col min="4" max="4" width="16.421875" style="5" customWidth="1"/>
    <col min="5" max="5" width="17.7109375" style="6" customWidth="1"/>
    <col min="6" max="6" width="10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2" t="s">
        <v>1</v>
      </c>
      <c r="B2" s="2"/>
      <c r="C2" s="2"/>
      <c r="D2" s="2"/>
      <c r="E2" s="2"/>
      <c r="F2" s="2"/>
      <c r="G2" s="2"/>
    </row>
    <row r="3" ht="12.75">
      <c r="A3" s="3"/>
    </row>
    <row r="4" spans="1:7" ht="12.75">
      <c r="A4" s="7" t="s">
        <v>2</v>
      </c>
      <c r="B4" s="7"/>
      <c r="C4" s="7"/>
      <c r="D4" s="7"/>
      <c r="E4" s="7"/>
      <c r="F4" s="7"/>
      <c r="G4" s="7"/>
    </row>
    <row r="5" spans="1:7" s="9" customFormat="1" ht="12.75">
      <c r="A5" s="8"/>
      <c r="B5" s="8"/>
      <c r="C5" s="8"/>
      <c r="D5" s="8"/>
      <c r="E5" s="8"/>
      <c r="F5" s="8"/>
      <c r="G5" s="8"/>
    </row>
    <row r="6" spans="1:7" s="9" customFormat="1" ht="12.75">
      <c r="A6" s="8"/>
      <c r="B6" s="8"/>
      <c r="C6" s="8"/>
      <c r="D6" s="6" t="s">
        <v>3</v>
      </c>
      <c r="E6" s="6" t="s">
        <v>4</v>
      </c>
      <c r="F6" s="3" t="s">
        <v>5</v>
      </c>
      <c r="G6" s="8"/>
    </row>
    <row r="7" ht="12.75">
      <c r="A7" s="10" t="s">
        <v>6</v>
      </c>
    </row>
    <row r="8" spans="1:4" ht="12.75">
      <c r="A8" s="10"/>
      <c r="B8" t="s">
        <v>7</v>
      </c>
      <c r="D8" s="11">
        <f>'[1]P&amp;L June 09'!U10+15000</f>
        <v>95196.96</v>
      </c>
    </row>
    <row r="9" spans="1:4" ht="12.75">
      <c r="A9" s="10"/>
      <c r="B9" t="s">
        <v>8</v>
      </c>
      <c r="D9" s="11">
        <f>'[1]P&amp;L June 09'!U12+15000</f>
        <v>66864.29500000001</v>
      </c>
    </row>
    <row r="10" spans="1:4" ht="12.75">
      <c r="A10" s="10"/>
      <c r="B10" t="s">
        <v>9</v>
      </c>
      <c r="D10" s="11">
        <f>'[1]P&amp;L June 09'!U18+15000</f>
        <v>21181.43</v>
      </c>
    </row>
    <row r="11" spans="1:4" ht="12.75">
      <c r="A11" s="10"/>
      <c r="B11" t="s">
        <v>10</v>
      </c>
      <c r="D11" s="11">
        <f>'[1]P&amp;L June 09'!U22+15000</f>
        <v>50489.27166666667</v>
      </c>
    </row>
    <row r="12" spans="1:4" ht="12.75">
      <c r="A12" s="10"/>
      <c r="B12" t="s">
        <v>11</v>
      </c>
      <c r="D12" s="11">
        <f>'[1]P&amp;L June 09'!U23+5000</f>
        <v>6549.305</v>
      </c>
    </row>
    <row r="13" spans="1:4" ht="12.75">
      <c r="A13" s="10"/>
      <c r="B13" t="s">
        <v>12</v>
      </c>
      <c r="D13" s="11">
        <v>260000</v>
      </c>
    </row>
    <row r="14" spans="1:4" ht="12.75">
      <c r="A14" s="10" t="s">
        <v>13</v>
      </c>
      <c r="D14" s="12">
        <f>SUM(D8:D13)</f>
        <v>500281.26166666666</v>
      </c>
    </row>
    <row r="15" ht="12.75">
      <c r="A15" s="10"/>
    </row>
    <row r="16" ht="12.75">
      <c r="A16" s="10" t="s">
        <v>14</v>
      </c>
    </row>
    <row r="17" spans="1:4" ht="12.75">
      <c r="A17" s="10"/>
      <c r="B17" t="s">
        <v>14</v>
      </c>
      <c r="D17" s="11">
        <f>'[1]P&amp;L June 09'!U37</f>
        <v>40356.595</v>
      </c>
    </row>
    <row r="18" spans="1:4" ht="12.75">
      <c r="A18" s="10"/>
      <c r="B18" t="s">
        <v>15</v>
      </c>
      <c r="D18" s="11">
        <f>'[1]P&amp;L June 09'!U39</f>
        <v>7463.169999999999</v>
      </c>
    </row>
    <row r="19" spans="1:4" ht="12.75">
      <c r="A19" s="10"/>
      <c r="B19" t="s">
        <v>16</v>
      </c>
      <c r="D19" s="11">
        <f>'[1]P&amp;L June 09'!U40</f>
        <v>46.40166666666667</v>
      </c>
    </row>
    <row r="20" spans="1:4" ht="12.75">
      <c r="A20" s="10"/>
      <c r="B20" t="s">
        <v>17</v>
      </c>
      <c r="D20" s="13">
        <v>0</v>
      </c>
    </row>
    <row r="21" spans="1:2" ht="12.75">
      <c r="A21" s="10"/>
      <c r="B21" t="s">
        <v>18</v>
      </c>
    </row>
    <row r="22" spans="1:4" ht="12.75">
      <c r="A22" s="10"/>
      <c r="C22" s="4" t="s">
        <v>19</v>
      </c>
      <c r="D22" s="5">
        <v>15000</v>
      </c>
    </row>
    <row r="23" spans="1:5" s="15" customFormat="1" ht="12.75">
      <c r="A23" s="14"/>
      <c r="C23" s="16" t="s">
        <v>20</v>
      </c>
      <c r="D23" s="17">
        <v>5000</v>
      </c>
      <c r="E23" s="18"/>
    </row>
    <row r="24" spans="1:5" s="15" customFormat="1" ht="12.75">
      <c r="A24" s="14"/>
      <c r="C24" s="16" t="s">
        <v>21</v>
      </c>
      <c r="D24" s="17">
        <v>3379.89</v>
      </c>
      <c r="E24" s="18"/>
    </row>
    <row r="25" spans="1:5" s="15" customFormat="1" ht="12.75">
      <c r="A25" s="14"/>
      <c r="C25" s="16" t="s">
        <v>22</v>
      </c>
      <c r="D25" s="17">
        <v>6092.4</v>
      </c>
      <c r="E25" s="18"/>
    </row>
    <row r="26" spans="1:5" s="15" customFormat="1" ht="12.75">
      <c r="A26" s="14"/>
      <c r="C26" s="16" t="s">
        <v>23</v>
      </c>
      <c r="D26" s="17">
        <v>14383.12</v>
      </c>
      <c r="E26" s="18"/>
    </row>
    <row r="27" spans="1:4" ht="12.75">
      <c r="A27" s="10"/>
      <c r="B27" t="s">
        <v>24</v>
      </c>
      <c r="D27" s="5">
        <v>71000</v>
      </c>
    </row>
    <row r="28" spans="2:5" s="10" customFormat="1" ht="12.75">
      <c r="B28" s="4" t="s">
        <v>25</v>
      </c>
      <c r="C28" s="4"/>
      <c r="D28" s="19">
        <f>'[1]P&amp;L June 09'!U139</f>
        <v>2280.5099999999998</v>
      </c>
      <c r="E28" s="6"/>
    </row>
    <row r="29" spans="2:5" s="10" customFormat="1" ht="12.75">
      <c r="B29" s="4" t="s">
        <v>26</v>
      </c>
      <c r="C29" s="4"/>
      <c r="D29" s="20">
        <v>25000</v>
      </c>
      <c r="E29" s="6"/>
    </row>
    <row r="30" spans="1:5" s="10" customFormat="1" ht="12.75">
      <c r="A30" s="10" t="s">
        <v>27</v>
      </c>
      <c r="C30" s="4"/>
      <c r="D30" s="12">
        <f>SUM(D17:D29)</f>
        <v>190002.08666666667</v>
      </c>
      <c r="E30" s="6"/>
    </row>
    <row r="31" ht="12.75">
      <c r="A31" s="10"/>
    </row>
    <row r="32" spans="1:4" ht="12.75">
      <c r="A32" s="10" t="s">
        <v>28</v>
      </c>
      <c r="D32" s="21">
        <f>D14-D30</f>
        <v>310279.175</v>
      </c>
    </row>
    <row r="33" ht="12.75">
      <c r="A33" s="10"/>
    </row>
    <row r="34" spans="1:5" s="10" customFormat="1" ht="12.75">
      <c r="A34" s="10" t="s">
        <v>29</v>
      </c>
      <c r="C34" s="4"/>
      <c r="D34" s="6"/>
      <c r="E34" s="6"/>
    </row>
    <row r="35" spans="1:4" ht="12.75">
      <c r="A35" s="10"/>
      <c r="B35" t="s">
        <v>30</v>
      </c>
      <c r="D35" s="5">
        <f>'[1]Payroll'!F87*2</f>
        <v>103269.34</v>
      </c>
    </row>
    <row r="36" spans="1:4" ht="12.75">
      <c r="A36" s="10"/>
      <c r="B36" t="s">
        <v>31</v>
      </c>
      <c r="D36" s="5">
        <f>'[1]Payroll'!C102*2</f>
        <v>4600</v>
      </c>
    </row>
    <row r="37" spans="1:4" ht="12.75">
      <c r="A37" s="10"/>
      <c r="B37" t="s">
        <v>32</v>
      </c>
      <c r="D37" s="5">
        <f>'[1]Payroll'!F62*2</f>
        <v>9372.8</v>
      </c>
    </row>
    <row r="38" spans="1:4" ht="12.75">
      <c r="A38" s="10"/>
      <c r="B38" t="s">
        <v>33</v>
      </c>
      <c r="D38" s="5">
        <f>'[1]Payroll'!F57*2</f>
        <v>34776.92</v>
      </c>
    </row>
    <row r="39" spans="1:4" ht="12.75">
      <c r="A39" s="10"/>
      <c r="B39" t="s">
        <v>34</v>
      </c>
      <c r="D39" s="5">
        <f>'[1]Payroll'!G40</f>
        <v>10475</v>
      </c>
    </row>
    <row r="40" spans="1:4" ht="12.75">
      <c r="A40" s="10"/>
      <c r="B40" t="s">
        <v>35</v>
      </c>
      <c r="D40" s="5">
        <f>'[1]Payroll'!F71*2</f>
        <v>18661.54</v>
      </c>
    </row>
    <row r="41" spans="1:4" ht="12.75">
      <c r="A41" s="10"/>
      <c r="B41" t="s">
        <v>36</v>
      </c>
      <c r="D41" s="5">
        <f>'[1]Payroll'!G51</f>
        <v>64260</v>
      </c>
    </row>
    <row r="42" spans="1:4" ht="12.75">
      <c r="A42" s="10"/>
      <c r="B42" t="s">
        <v>37</v>
      </c>
      <c r="D42" s="5">
        <f>'[1]Payroll'!F94</f>
        <v>14057.689999999999</v>
      </c>
    </row>
    <row r="43" spans="1:4" ht="12.75">
      <c r="A43" s="10"/>
      <c r="B43" t="s">
        <v>38</v>
      </c>
      <c r="D43" s="5">
        <f>(5041+1179+10.52)*2</f>
        <v>12461.04</v>
      </c>
    </row>
    <row r="44" spans="1:4" ht="12.75">
      <c r="A44" s="10"/>
      <c r="B44" t="s">
        <v>39</v>
      </c>
      <c r="D44" s="5">
        <f>123.1*2</f>
        <v>246.2</v>
      </c>
    </row>
    <row r="45" spans="1:4" ht="12.75">
      <c r="A45" s="10"/>
      <c r="B45" t="s">
        <v>40</v>
      </c>
      <c r="D45" s="11">
        <f>'[1]P&amp;L June 09'!U66</f>
        <v>174.58333333333334</v>
      </c>
    </row>
    <row r="46" spans="1:4" ht="12.75">
      <c r="A46" s="10"/>
      <c r="B46" t="s">
        <v>41</v>
      </c>
      <c r="D46" s="11">
        <f>'[1]P&amp;L June 09'!U67</f>
        <v>1541.8933333333334</v>
      </c>
    </row>
    <row r="47" spans="1:4" ht="12.75">
      <c r="A47" s="10"/>
      <c r="B47" t="s">
        <v>42</v>
      </c>
      <c r="D47" s="5">
        <f>19000-2246.67-2246.67</f>
        <v>14506.660000000002</v>
      </c>
    </row>
    <row r="48" spans="1:4" ht="12.75">
      <c r="A48" s="10"/>
      <c r="B48" t="s">
        <v>43</v>
      </c>
      <c r="D48" s="5">
        <f>2700-141.36-141.36-132.3-132.3</f>
        <v>2152.6799999999994</v>
      </c>
    </row>
    <row r="49" spans="1:4" ht="12.75">
      <c r="A49" s="10"/>
      <c r="B49" t="s">
        <v>44</v>
      </c>
      <c r="D49" s="11">
        <f>'[1]P&amp;L June 09'!U70</f>
        <v>0</v>
      </c>
    </row>
    <row r="50" spans="1:4" ht="12.75">
      <c r="A50" s="10"/>
      <c r="B50" t="s">
        <v>45</v>
      </c>
      <c r="D50" s="5">
        <f>6856/12</f>
        <v>571.3333333333334</v>
      </c>
    </row>
    <row r="51" spans="1:4" ht="12.75">
      <c r="A51" s="10" t="s">
        <v>46</v>
      </c>
      <c r="D51" s="12">
        <f>SUM(D35:D50)</f>
        <v>291127.67999999993</v>
      </c>
    </row>
    <row r="52" ht="12.75">
      <c r="A52" s="10"/>
    </row>
    <row r="53" ht="12.75">
      <c r="A53" s="10" t="s">
        <v>47</v>
      </c>
    </row>
    <row r="54" spans="1:4" ht="12.75">
      <c r="A54" s="10"/>
      <c r="B54" t="s">
        <v>48</v>
      </c>
      <c r="D54" s="11">
        <f>'[1]P&amp;L June 09'!U79</f>
        <v>2700.633333333333</v>
      </c>
    </row>
    <row r="55" spans="1:4" ht="12.75">
      <c r="A55" s="10"/>
      <c r="B55" t="s">
        <v>49</v>
      </c>
      <c r="D55" s="11">
        <f>'[1]P&amp;L June 09'!U80</f>
        <v>1.6666666666666667</v>
      </c>
    </row>
    <row r="56" spans="1:4" ht="12.75">
      <c r="A56" s="10"/>
      <c r="B56" t="s">
        <v>50</v>
      </c>
      <c r="D56" s="11">
        <f>'[1]P&amp;L June 09'!U83</f>
        <v>219.89</v>
      </c>
    </row>
    <row r="57" spans="1:4" ht="12.75">
      <c r="A57" s="10" t="s">
        <v>51</v>
      </c>
      <c r="D57" s="12">
        <f>SUM(D54:D56)</f>
        <v>2922.1899999999996</v>
      </c>
    </row>
    <row r="58" ht="12.75">
      <c r="A58" s="10"/>
    </row>
    <row r="59" ht="14.25" customHeight="1">
      <c r="A59" s="10" t="s">
        <v>52</v>
      </c>
    </row>
    <row r="60" spans="2:5" s="10" customFormat="1" ht="12.75">
      <c r="B60" s="4" t="s">
        <v>53</v>
      </c>
      <c r="C60" s="4"/>
      <c r="D60" s="22"/>
      <c r="E60" s="6"/>
    </row>
    <row r="61" spans="1:4" ht="12.75">
      <c r="A61" s="10"/>
      <c r="B61" s="4" t="s">
        <v>54</v>
      </c>
      <c r="D61" s="23"/>
    </row>
    <row r="62" spans="1:4" ht="12.75">
      <c r="A62" s="10"/>
      <c r="B62" s="4" t="s">
        <v>55</v>
      </c>
      <c r="D62" s="23">
        <f>'[1]P&amp;L June 09'!U91</f>
        <v>3415.8333333333335</v>
      </c>
    </row>
    <row r="63" spans="2:5" s="10" customFormat="1" ht="12.75">
      <c r="B63" s="4" t="s">
        <v>56</v>
      </c>
      <c r="C63" s="4"/>
      <c r="D63" s="22"/>
      <c r="E63" s="6"/>
    </row>
    <row r="64" spans="1:4" ht="12.75">
      <c r="A64" s="10"/>
      <c r="B64" s="4" t="s">
        <v>57</v>
      </c>
      <c r="D64" s="23"/>
    </row>
    <row r="65" spans="1:4" ht="12.75">
      <c r="A65" s="10"/>
      <c r="B65" s="4" t="s">
        <v>58</v>
      </c>
      <c r="D65" s="23">
        <f>'[1]P&amp;L June 09'!U94</f>
        <v>15480.458333333334</v>
      </c>
    </row>
    <row r="66" spans="1:4" ht="12.75">
      <c r="A66" s="10" t="s">
        <v>59</v>
      </c>
      <c r="B66" s="4"/>
      <c r="D66" s="12">
        <f>SUM(D60:D65)</f>
        <v>18896.291666666668</v>
      </c>
    </row>
    <row r="67" ht="12.75">
      <c r="A67" s="10"/>
    </row>
    <row r="68" ht="12.75">
      <c r="A68" s="10" t="s">
        <v>60</v>
      </c>
    </row>
    <row r="69" spans="1:2" ht="12.75">
      <c r="A69" s="10"/>
      <c r="B69" t="s">
        <v>61</v>
      </c>
    </row>
    <row r="70" spans="1:2" ht="12.75">
      <c r="A70" s="10"/>
      <c r="B70" t="s">
        <v>62</v>
      </c>
    </row>
    <row r="71" spans="1:4" ht="12.75">
      <c r="A71" s="10"/>
      <c r="B71" t="s">
        <v>63</v>
      </c>
      <c r="D71" s="11">
        <f>'[1]P&amp;L June 09'!U103</f>
        <v>5461.333333333333</v>
      </c>
    </row>
    <row r="72" spans="2:5" s="10" customFormat="1" ht="12.75">
      <c r="B72" s="4" t="s">
        <v>64</v>
      </c>
      <c r="C72" s="4"/>
      <c r="D72" s="24">
        <v>0</v>
      </c>
      <c r="E72" s="6"/>
    </row>
    <row r="73" spans="1:4" ht="12.75">
      <c r="A73" s="10"/>
      <c r="B73" s="4" t="s">
        <v>65</v>
      </c>
      <c r="D73" s="11">
        <f>'[1]P&amp;L June 09'!U104</f>
        <v>0</v>
      </c>
    </row>
    <row r="74" spans="1:4" ht="12.75">
      <c r="A74" s="10"/>
      <c r="B74" s="25" t="s">
        <v>66</v>
      </c>
      <c r="D74" s="11">
        <f>'[1]P&amp;L June 09'!U105</f>
        <v>2960.9233333333336</v>
      </c>
    </row>
    <row r="75" spans="1:4" ht="12.75">
      <c r="A75" s="10"/>
      <c r="B75" s="4" t="s">
        <v>67</v>
      </c>
      <c r="D75" s="11">
        <f>'[1]P&amp;L June 09'!U106</f>
        <v>1245.3283333333334</v>
      </c>
    </row>
    <row r="76" spans="1:4" ht="12.75">
      <c r="A76" s="10" t="s">
        <v>68</v>
      </c>
      <c r="B76" s="4"/>
      <c r="D76" s="12">
        <f>SUM(D69:D75)</f>
        <v>9667.585</v>
      </c>
    </row>
    <row r="77" ht="12.75">
      <c r="A77" s="10"/>
    </row>
    <row r="78" ht="12.75">
      <c r="A78" s="10" t="s">
        <v>69</v>
      </c>
    </row>
    <row r="79" spans="1:4" ht="12.75">
      <c r="A79" s="10"/>
      <c r="B79" t="s">
        <v>70</v>
      </c>
      <c r="D79" s="5">
        <v>0</v>
      </c>
    </row>
    <row r="80" spans="1:4" ht="12.75">
      <c r="A80" s="10"/>
      <c r="B80" t="s">
        <v>71</v>
      </c>
      <c r="D80" s="5">
        <v>0</v>
      </c>
    </row>
    <row r="81" spans="1:2" ht="12.75">
      <c r="A81" s="10"/>
      <c r="B81" t="s">
        <v>72</v>
      </c>
    </row>
    <row r="82" spans="1:2" ht="12.75">
      <c r="A82" s="10"/>
      <c r="B82" t="s">
        <v>73</v>
      </c>
    </row>
    <row r="83" spans="2:5" s="10" customFormat="1" ht="13.5" customHeight="1">
      <c r="B83" s="4" t="s">
        <v>74</v>
      </c>
      <c r="C83" s="4"/>
      <c r="D83" s="6"/>
      <c r="E83" s="6"/>
    </row>
    <row r="84" spans="1:5" s="10" customFormat="1" ht="13.5" customHeight="1">
      <c r="A84" s="10" t="s">
        <v>75</v>
      </c>
      <c r="B84" s="4"/>
      <c r="C84" s="4"/>
      <c r="D84" s="12">
        <f>SUM(D79:D83)</f>
        <v>0</v>
      </c>
      <c r="E84" s="6"/>
    </row>
    <row r="85" ht="12.75">
      <c r="A85" s="10"/>
    </row>
    <row r="86" ht="12.75">
      <c r="A86" s="10" t="s">
        <v>76</v>
      </c>
    </row>
    <row r="87" spans="1:4" ht="12.75">
      <c r="A87" s="10"/>
      <c r="B87" t="s">
        <v>77</v>
      </c>
      <c r="D87" s="11">
        <f>'[1]P&amp;L June 09'!U130</f>
        <v>0</v>
      </c>
    </row>
    <row r="88" spans="1:4" ht="12.75">
      <c r="A88" s="10"/>
      <c r="B88" t="s">
        <v>78</v>
      </c>
      <c r="D88" s="11">
        <f>'[1]P&amp;L June 09'!U131</f>
        <v>1272.25</v>
      </c>
    </row>
    <row r="89" spans="1:4" ht="12.75">
      <c r="A89" s="10"/>
      <c r="B89" t="s">
        <v>79</v>
      </c>
      <c r="D89" s="11">
        <f>'[1]P&amp;L June 09'!U132</f>
        <v>34.99666666666666</v>
      </c>
    </row>
    <row r="90" spans="1:4" ht="12.75">
      <c r="A90" s="10"/>
      <c r="B90" t="s">
        <v>80</v>
      </c>
      <c r="D90" s="11">
        <f>'[1]P&amp;L June 09'!U133</f>
        <v>371.0416666666667</v>
      </c>
    </row>
    <row r="91" spans="1:4" ht="12.75">
      <c r="A91" s="10"/>
      <c r="B91" t="s">
        <v>81</v>
      </c>
      <c r="D91" s="11">
        <f>'[1]P&amp;L June 09'!U120</f>
        <v>122.3</v>
      </c>
    </row>
    <row r="92" spans="1:4" ht="12.75">
      <c r="A92" s="10"/>
      <c r="B92" t="s">
        <v>82</v>
      </c>
      <c r="D92" s="11">
        <f>'[1]P&amp;L June 09'!U134</f>
        <v>0</v>
      </c>
    </row>
    <row r="93" spans="1:4" ht="12.75">
      <c r="A93" s="10"/>
      <c r="B93" t="s">
        <v>83</v>
      </c>
      <c r="D93" s="11">
        <f>'[1]P&amp;L June 09'!U135</f>
        <v>5415.928333333333</v>
      </c>
    </row>
    <row r="94" spans="1:4" ht="12.75">
      <c r="A94" s="10"/>
      <c r="B94" t="s">
        <v>84</v>
      </c>
      <c r="D94" s="11">
        <f>'[1]P&amp;L June 09'!U136</f>
        <v>16.666666666666668</v>
      </c>
    </row>
    <row r="95" spans="1:4" ht="12.75">
      <c r="A95" s="10"/>
      <c r="B95" t="s">
        <v>85</v>
      </c>
      <c r="D95" s="11"/>
    </row>
    <row r="96" spans="3:5" s="10" customFormat="1" ht="12.75">
      <c r="C96" s="4" t="s">
        <v>86</v>
      </c>
      <c r="D96" s="26">
        <f>1000</f>
        <v>1000</v>
      </c>
      <c r="E96" s="6"/>
    </row>
    <row r="97" spans="1:4" ht="12.75">
      <c r="A97" s="10"/>
      <c r="C97" s="4" t="s">
        <v>87</v>
      </c>
      <c r="D97" s="11">
        <v>0</v>
      </c>
    </row>
    <row r="98" spans="1:4" ht="12.75">
      <c r="A98" s="10"/>
      <c r="C98" s="4" t="s">
        <v>88</v>
      </c>
      <c r="D98" s="11">
        <v>0</v>
      </c>
    </row>
    <row r="99" spans="3:5" s="10" customFormat="1" ht="12.75">
      <c r="C99" s="4" t="s">
        <v>89</v>
      </c>
      <c r="D99" s="23">
        <f>'[1]P&amp;L June 09'!U140</f>
        <v>11006.56</v>
      </c>
      <c r="E99" s="6"/>
    </row>
    <row r="100" spans="1:4" ht="12.75">
      <c r="A100" s="10"/>
      <c r="B100" s="4" t="s">
        <v>90</v>
      </c>
      <c r="D100" s="23">
        <f>'[1]P&amp;L June 09'!U143</f>
        <v>405</v>
      </c>
    </row>
    <row r="101" spans="1:4" ht="12.75">
      <c r="A101" s="10"/>
      <c r="B101" s="4" t="s">
        <v>91</v>
      </c>
      <c r="D101" s="23">
        <f>'[1]P&amp;L June 09'!U142</f>
        <v>165.83333333333334</v>
      </c>
    </row>
    <row r="102" spans="1:4" ht="12.75">
      <c r="A102" s="10"/>
      <c r="B102" s="4" t="s">
        <v>92</v>
      </c>
      <c r="D102" s="23">
        <f>'[1]P&amp;L June 09'!U144</f>
        <v>639.5366666666666</v>
      </c>
    </row>
    <row r="103" spans="2:5" s="10" customFormat="1" ht="12.75">
      <c r="B103" s="4" t="s">
        <v>93</v>
      </c>
      <c r="D103" s="23">
        <f>'[1]P&amp;L June 09'!U146</f>
        <v>424.91833333333335</v>
      </c>
      <c r="E103" s="6"/>
    </row>
    <row r="104" spans="1:4" ht="12.75">
      <c r="A104" s="10"/>
      <c r="B104" s="4" t="s">
        <v>94</v>
      </c>
      <c r="D104" s="23">
        <f>'[1]P&amp;L June 09'!U147</f>
        <v>28.266666666666666</v>
      </c>
    </row>
    <row r="105" spans="1:4" ht="12.75">
      <c r="A105" s="10"/>
      <c r="B105" s="4" t="s">
        <v>95</v>
      </c>
      <c r="D105" s="11">
        <f>'[1]P&amp;L June 09'!U148</f>
        <v>10288.093333333332</v>
      </c>
    </row>
    <row r="106" spans="2:5" s="10" customFormat="1" ht="12.75">
      <c r="B106" s="4" t="s">
        <v>96</v>
      </c>
      <c r="C106" s="4"/>
      <c r="D106" s="24"/>
      <c r="E106" s="6"/>
    </row>
    <row r="107" spans="1:4" ht="12.75">
      <c r="A107" s="10"/>
      <c r="C107" s="4" t="s">
        <v>97</v>
      </c>
      <c r="D107" s="11">
        <v>0</v>
      </c>
    </row>
    <row r="108" spans="1:4" ht="12.75">
      <c r="A108" s="10"/>
      <c r="C108" s="4" t="s">
        <v>17</v>
      </c>
      <c r="D108" s="11">
        <v>0</v>
      </c>
    </row>
    <row r="109" spans="1:4" ht="12.75">
      <c r="A109" s="10"/>
      <c r="C109" s="4" t="s">
        <v>98</v>
      </c>
      <c r="D109" s="27">
        <v>10000</v>
      </c>
    </row>
    <row r="110" spans="1:4" ht="12.75">
      <c r="A110" s="10"/>
      <c r="B110" t="s">
        <v>99</v>
      </c>
      <c r="D110" s="11"/>
    </row>
    <row r="111" spans="1:4" ht="12.75">
      <c r="A111" s="10"/>
      <c r="C111" s="4" t="s">
        <v>100</v>
      </c>
      <c r="D111" s="27">
        <v>1000</v>
      </c>
    </row>
    <row r="112" spans="1:4" ht="12.75">
      <c r="A112" s="10"/>
      <c r="C112" s="4" t="s">
        <v>101</v>
      </c>
      <c r="D112" s="27">
        <v>200</v>
      </c>
    </row>
    <row r="113" spans="1:4" ht="12.75">
      <c r="A113" s="10"/>
      <c r="C113" s="4" t="s">
        <v>102</v>
      </c>
      <c r="D113" s="27">
        <v>100</v>
      </c>
    </row>
    <row r="114" spans="3:5" s="10" customFormat="1" ht="12.75">
      <c r="C114" s="4" t="s">
        <v>103</v>
      </c>
      <c r="D114" s="26">
        <v>20</v>
      </c>
      <c r="E114" s="6"/>
    </row>
    <row r="115" spans="1:4" ht="12.75">
      <c r="A115" s="10" t="s">
        <v>104</v>
      </c>
      <c r="D115" s="12">
        <f>SUM(D87:D114)</f>
        <v>42511.39166666666</v>
      </c>
    </row>
    <row r="116" ht="12.75">
      <c r="A116" s="10"/>
    </row>
    <row r="117" spans="1:5" s="10" customFormat="1" ht="12.75">
      <c r="A117" s="10" t="s">
        <v>105</v>
      </c>
      <c r="C117" s="4"/>
      <c r="D117" s="21">
        <f>D115+D76+D84+D66+D57+D51</f>
        <v>365125.13833333325</v>
      </c>
      <c r="E117" s="6"/>
    </row>
    <row r="118" ht="12.75">
      <c r="A118" s="10"/>
    </row>
    <row r="119" spans="1:4" ht="13.5" thickBot="1">
      <c r="A119" s="10" t="s">
        <v>106</v>
      </c>
      <c r="D119" s="28">
        <f>D32-D117</f>
        <v>-54845.96333333326</v>
      </c>
    </row>
    <row r="120" ht="13.5" thickTop="1">
      <c r="A120" s="10"/>
    </row>
    <row r="121" ht="12.75">
      <c r="A121" s="10"/>
    </row>
    <row r="122" spans="1:7" ht="12.75">
      <c r="A122" s="29" t="s">
        <v>107</v>
      </c>
      <c r="B122" s="30"/>
      <c r="C122" s="31"/>
      <c r="D122" s="32"/>
      <c r="E122" s="33"/>
      <c r="F122" s="30"/>
      <c r="G122" s="30"/>
    </row>
    <row r="123" ht="12.75">
      <c r="A123" s="10"/>
    </row>
    <row r="124" spans="1:4" ht="12.75">
      <c r="A124" s="10"/>
      <c r="B124" t="s">
        <v>108</v>
      </c>
      <c r="D124" s="5">
        <v>5967</v>
      </c>
    </row>
    <row r="125" spans="1:4" ht="12.75">
      <c r="A125" s="10"/>
      <c r="B125" t="s">
        <v>109</v>
      </c>
      <c r="D125" s="5">
        <v>20293</v>
      </c>
    </row>
    <row r="126" spans="1:4" ht="12.75">
      <c r="A126" s="10"/>
      <c r="B126" t="s">
        <v>110</v>
      </c>
      <c r="D126" s="5">
        <v>213833</v>
      </c>
    </row>
    <row r="127" spans="1:4" ht="12.75">
      <c r="A127" s="10"/>
      <c r="B127" t="s">
        <v>111</v>
      </c>
      <c r="D127" s="5">
        <v>205988</v>
      </c>
    </row>
    <row r="128" spans="1:4" ht="12.75">
      <c r="A128" s="10"/>
      <c r="B128" t="s">
        <v>112</v>
      </c>
      <c r="D128" s="5">
        <f>D142</f>
        <v>598293.5587999994</v>
      </c>
    </row>
    <row r="129" spans="1:4" ht="12.75">
      <c r="A129" s="10"/>
      <c r="B129" t="s">
        <v>113</v>
      </c>
      <c r="D129" s="5">
        <v>100000</v>
      </c>
    </row>
    <row r="130" spans="1:4" ht="12.75">
      <c r="A130" s="10"/>
      <c r="B130" t="s">
        <v>114</v>
      </c>
      <c r="D130" s="5">
        <v>250000</v>
      </c>
    </row>
    <row r="131" spans="1:4" ht="13.5" thickBot="1">
      <c r="A131" s="10"/>
      <c r="C131" s="34" t="s">
        <v>115</v>
      </c>
      <c r="D131" s="35">
        <f>SUM(D124:D130)</f>
        <v>1394374.5587999993</v>
      </c>
    </row>
    <row r="132" ht="13.5" thickTop="1">
      <c r="A132" s="10"/>
    </row>
    <row r="133" ht="12.75">
      <c r="A133" s="10"/>
    </row>
    <row r="134" spans="1:4" ht="12.75">
      <c r="A134" s="10"/>
      <c r="C134" s="36" t="s">
        <v>116</v>
      </c>
      <c r="D134" s="37"/>
    </row>
    <row r="135" spans="1:4" ht="12.75">
      <c r="A135" s="10"/>
      <c r="C135" s="38" t="s">
        <v>117</v>
      </c>
      <c r="D135" s="37">
        <f>'[1]Commission'!H9-'[1]Commission'!H68-'[1]Commission'!H69</f>
        <v>17612.690000000002</v>
      </c>
    </row>
    <row r="136" spans="1:4" ht="12.75">
      <c r="A136" s="10"/>
      <c r="C136" s="38" t="s">
        <v>118</v>
      </c>
      <c r="D136" s="37">
        <f>'[1]Commission'!H15</f>
        <v>41165.17</v>
      </c>
    </row>
    <row r="137" spans="1:4" ht="12.75">
      <c r="A137" s="10"/>
      <c r="C137" s="38" t="s">
        <v>119</v>
      </c>
      <c r="D137" s="37">
        <f>'[1]Commission'!H24</f>
        <v>87352.846</v>
      </c>
    </row>
    <row r="138" spans="1:4" ht="12.75">
      <c r="A138" s="10"/>
      <c r="C138" s="38" t="s">
        <v>120</v>
      </c>
      <c r="D138" s="37">
        <f>'[1]Commission'!H36</f>
        <v>117674.9528</v>
      </c>
    </row>
    <row r="139" spans="1:4" ht="12.75">
      <c r="A139" s="10"/>
      <c r="C139" s="38" t="s">
        <v>121</v>
      </c>
      <c r="D139" s="37">
        <f>'[1]Commission'!H48</f>
        <v>79611.74999999977</v>
      </c>
    </row>
    <row r="140" spans="1:4" ht="12.75">
      <c r="A140" s="10"/>
      <c r="C140" s="38" t="s">
        <v>122</v>
      </c>
      <c r="D140" s="37">
        <f>'[1]Commission'!H56</f>
        <v>118766.47</v>
      </c>
    </row>
    <row r="141" spans="1:4" ht="12.75">
      <c r="A141" s="10"/>
      <c r="C141" s="38" t="s">
        <v>123</v>
      </c>
      <c r="D141" s="37">
        <f>'[1]Commission'!H64</f>
        <v>136109.67999999973</v>
      </c>
    </row>
    <row r="142" spans="1:4" ht="13.5" thickBot="1">
      <c r="A142" s="10"/>
      <c r="C142" s="38" t="s">
        <v>124</v>
      </c>
      <c r="D142" s="39">
        <f>SUM(D135:D141)</f>
        <v>598293.5587999994</v>
      </c>
    </row>
    <row r="143" ht="13.5" thickTop="1">
      <c r="A143" s="10"/>
    </row>
    <row r="144" ht="12.75">
      <c r="A144" s="40" t="s">
        <v>125</v>
      </c>
    </row>
    <row r="145" ht="12.75">
      <c r="A145" s="41" t="s">
        <v>126</v>
      </c>
    </row>
    <row r="146" spans="1:5" s="10" customFormat="1" ht="12.75">
      <c r="A146" s="10" t="s">
        <v>127</v>
      </c>
      <c r="C146" s="4"/>
      <c r="D146" s="6"/>
      <c r="E146" s="6"/>
    </row>
    <row r="147" ht="12.75">
      <c r="A147" s="10"/>
    </row>
    <row r="148" spans="3:5" s="10" customFormat="1" ht="12.75">
      <c r="C148" s="4"/>
      <c r="D148" s="6"/>
      <c r="E148" s="6"/>
    </row>
    <row r="149" spans="3:5" s="10" customFormat="1" ht="12.75">
      <c r="C149" s="4"/>
      <c r="D149" s="6"/>
      <c r="E149" s="6"/>
    </row>
    <row r="150" spans="3:5" s="10" customFormat="1" ht="12.75">
      <c r="C150" s="4"/>
      <c r="D150" s="6"/>
      <c r="E150" s="6"/>
    </row>
    <row r="151" spans="3:5" s="10" customFormat="1" ht="12.75">
      <c r="C151" s="4"/>
      <c r="D151" s="6"/>
      <c r="E151" s="6"/>
    </row>
    <row r="152" spans="3:5" s="10" customFormat="1" ht="12.75">
      <c r="C152" s="4"/>
      <c r="D152" s="6"/>
      <c r="E152" s="6"/>
    </row>
    <row r="153" spans="3:5" s="10" customFormat="1" ht="12.75">
      <c r="C153" s="4"/>
      <c r="D153" s="6"/>
      <c r="E153" s="6"/>
    </row>
    <row r="154" spans="3:5" s="10" customFormat="1" ht="12.75">
      <c r="C154" s="4"/>
      <c r="D154" s="6"/>
      <c r="E154" s="6"/>
    </row>
    <row r="155" spans="3:5" s="10" customFormat="1" ht="12.75">
      <c r="C155" s="4"/>
      <c r="D155" s="6"/>
      <c r="E155" s="6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</sheetData>
  <sheetProtection/>
  <mergeCells count="3">
    <mergeCell ref="A4:G4"/>
    <mergeCell ref="A1:G1"/>
    <mergeCell ref="A2:G2"/>
  </mergeCells>
  <printOptions gridLines="1" horizontalCentered="1"/>
  <pageMargins left="0.75" right="0.75" top="0.49" bottom="0.54" header="0.5" footer="0.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2009-08-18T16:18:44Z</dcterms:created>
  <dcterms:modified xsi:type="dcterms:W3CDTF">2009-08-18T16:19:15Z</dcterms:modified>
  <cp:category/>
  <cp:version/>
  <cp:contentType/>
  <cp:contentStatus/>
</cp:coreProperties>
</file>